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130.161.104\01 臨床研究係\40.受託研究費\R3 受託研究費　改定\03 最終版（2021.02.09）\経費算出表(ロック済)\修正中0325\"/>
    </mc:Choice>
  </mc:AlternateContent>
  <bookViews>
    <workbookView xWindow="0" yWindow="0" windowWidth="22875" windowHeight="12180"/>
  </bookViews>
  <sheets>
    <sheet name="使用成績調査" sheetId="1" r:id="rId1"/>
    <sheet name="副作用調査" sheetId="3" r:id="rId2"/>
    <sheet name="基本情報" sheetId="2" state="hidden" r:id="rId3"/>
  </sheets>
  <definedNames>
    <definedName name="_xlnm.Print_Area" localSheetId="0">使用成績調査!$A$1:$N$43</definedName>
    <definedName name="_xlnm.Print_Area" localSheetId="1">副作用調査!$A$1:$N$30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0" i="1"/>
  <c r="M10" i="3"/>
  <c r="M12" i="3"/>
  <c r="D12" i="3" s="1"/>
  <c r="M11" i="1"/>
  <c r="M12" i="1" l="1"/>
  <c r="K28" i="1"/>
  <c r="M28" i="1" s="1"/>
  <c r="D22" i="1"/>
  <c r="G22" i="1"/>
  <c r="M22" i="1" l="1"/>
  <c r="M18" i="1"/>
  <c r="D18" i="1" s="1"/>
  <c r="D33" i="1" l="1"/>
  <c r="G16" i="3"/>
  <c r="M16" i="3" s="1"/>
  <c r="M33" i="1" l="1"/>
  <c r="M7" i="1" s="1"/>
  <c r="M20" i="3"/>
  <c r="M7" i="3"/>
  <c r="D20" i="3"/>
  <c r="D37" i="1" l="1"/>
  <c r="M37" i="1" s="1"/>
  <c r="M40" i="1" s="1"/>
  <c r="D24" i="3"/>
  <c r="M24" i="3" s="1"/>
  <c r="M27" i="3" s="1"/>
</calcChain>
</file>

<file path=xl/comments1.xml><?xml version="1.0" encoding="utf-8"?>
<comments xmlns="http://schemas.openxmlformats.org/spreadsheetml/2006/main">
  <authors>
    <author>札医大臨床研究係</author>
  </authors>
  <commentLis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選択する調査区分によって、項目1-(3)の（１報告書単価）に金額が反映されます。</t>
        </r>
      </text>
    </commen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「歯科用医薬品」を選択すると、項目1-(4)（歯科用医薬品）に計算が反映されます。</t>
        </r>
      </text>
    </comment>
    <comment ref="L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項目1-(3)の（報告書数）に反映されます。
</t>
        </r>
      </text>
    </comment>
  </commentList>
</comments>
</file>

<file path=xl/comments2.xml><?xml version="1.0" encoding="utf-8"?>
<comments xmlns="http://schemas.openxmlformats.org/spreadsheetml/2006/main">
  <authors>
    <author>札医大臨床研究係</author>
  </authors>
  <commentLis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項目1-(2)の（報告書数）に反映されます。</t>
        </r>
      </text>
    </comment>
  </commentList>
</comments>
</file>

<file path=xl/sharedStrings.xml><?xml version="1.0" encoding="utf-8"?>
<sst xmlns="http://schemas.openxmlformats.org/spreadsheetml/2006/main" count="160" uniqueCount="67">
  <si>
    <t>使用成績調査（一般使用成績調査・特定使用成績調査・使用成績比較調査）に係る経費算出表</t>
    <rPh sb="0" eb="2">
      <t>シヨウ</t>
    </rPh>
    <rPh sb="2" eb="4">
      <t>セイセキ</t>
    </rPh>
    <rPh sb="4" eb="6">
      <t>チョウサ</t>
    </rPh>
    <rPh sb="7" eb="9">
      <t>イッパン</t>
    </rPh>
    <rPh sb="9" eb="11">
      <t>シヨウ</t>
    </rPh>
    <rPh sb="11" eb="13">
      <t>セイセキ</t>
    </rPh>
    <rPh sb="13" eb="15">
      <t>チョウサ</t>
    </rPh>
    <rPh sb="16" eb="24">
      <t>トクテイシヨウセイセキチョウサ</t>
    </rPh>
    <rPh sb="25" eb="27">
      <t>シヨウ</t>
    </rPh>
    <rPh sb="27" eb="29">
      <t>セイセキ</t>
    </rPh>
    <rPh sb="29" eb="31">
      <t>ヒカク</t>
    </rPh>
    <rPh sb="31" eb="33">
      <t>チョウサ</t>
    </rPh>
    <rPh sb="35" eb="36">
      <t>カカ</t>
    </rPh>
    <rPh sb="37" eb="39">
      <t>ケイヒ</t>
    </rPh>
    <rPh sb="39" eb="41">
      <t>サンシュツ</t>
    </rPh>
    <rPh sb="41" eb="42">
      <t>ヒョウ</t>
    </rPh>
    <phoneticPr fontId="2"/>
  </si>
  <si>
    <t>調査課題名</t>
    <rPh sb="0" eb="2">
      <t>チョウサ</t>
    </rPh>
    <rPh sb="2" eb="3">
      <t>カ</t>
    </rPh>
    <rPh sb="3" eb="5">
      <t>ダイメイ</t>
    </rPh>
    <phoneticPr fontId="2"/>
  </si>
  <si>
    <t>（症例数）</t>
    <rPh sb="1" eb="3">
      <t>ショウレイ</t>
    </rPh>
    <rPh sb="3" eb="4">
      <t>スウ</t>
    </rPh>
    <phoneticPr fontId="2"/>
  </si>
  <si>
    <t>区分</t>
    <rPh sb="0" eb="2">
      <t>クブン</t>
    </rPh>
    <phoneticPr fontId="2"/>
  </si>
  <si>
    <t>診療科名</t>
    <rPh sb="0" eb="2">
      <t>シンリョウ</t>
    </rPh>
    <rPh sb="2" eb="4">
      <t>カメイ</t>
    </rPh>
    <phoneticPr fontId="2"/>
  </si>
  <si>
    <t>調査依頼者名</t>
    <rPh sb="0" eb="2">
      <t>チョウサ</t>
    </rPh>
    <rPh sb="2" eb="5">
      <t>イライシャ</t>
    </rPh>
    <rPh sb="5" eb="6">
      <t>メイ</t>
    </rPh>
    <phoneticPr fontId="2"/>
  </si>
  <si>
    <t>一般使用成績調査</t>
    <rPh sb="0" eb="8">
      <t>イッパンシヨウセイセキチョウサ</t>
    </rPh>
    <phoneticPr fontId="2"/>
  </si>
  <si>
    <t>特定使用成績調査</t>
    <rPh sb="0" eb="8">
      <t>トクテイシヨウセイセキチョウサ</t>
    </rPh>
    <phoneticPr fontId="2"/>
  </si>
  <si>
    <t>使用成績比較調査</t>
    <rPh sb="0" eb="2">
      <t>シヨウ</t>
    </rPh>
    <rPh sb="2" eb="4">
      <t>セイセキ</t>
    </rPh>
    <rPh sb="4" eb="6">
      <t>ヒカク</t>
    </rPh>
    <rPh sb="6" eb="8">
      <t>チョウサ</t>
    </rPh>
    <phoneticPr fontId="2"/>
  </si>
  <si>
    <t>医薬品</t>
    <rPh sb="0" eb="3">
      <t>イヤクヒン</t>
    </rPh>
    <phoneticPr fontId="2"/>
  </si>
  <si>
    <t>症例</t>
    <rPh sb="0" eb="2">
      <t>ショウレイ</t>
    </rPh>
    <phoneticPr fontId="2"/>
  </si>
  <si>
    <t>旅費</t>
    <rPh sb="0" eb="2">
      <t>リョヒ</t>
    </rPh>
    <phoneticPr fontId="2"/>
  </si>
  <si>
    <t>（用務名、用務地、期間）</t>
    <rPh sb="1" eb="3">
      <t>ヨウム</t>
    </rPh>
    <rPh sb="3" eb="4">
      <t>メイ</t>
    </rPh>
    <rPh sb="5" eb="7">
      <t>ヨウム</t>
    </rPh>
    <rPh sb="7" eb="8">
      <t>チ</t>
    </rPh>
    <rPh sb="9" eb="11">
      <t>キカン</t>
    </rPh>
    <phoneticPr fontId="2"/>
  </si>
  <si>
    <t>：</t>
    <phoneticPr fontId="2"/>
  </si>
  <si>
    <t>×</t>
  </si>
  <si>
    <t>×</t>
    <phoneticPr fontId="2"/>
  </si>
  <si>
    <t>=</t>
    <phoneticPr fontId="2"/>
  </si>
  <si>
    <t>（単価）</t>
    <rPh sb="1" eb="3">
      <t>タンカ</t>
    </rPh>
    <phoneticPr fontId="2"/>
  </si>
  <si>
    <t>（人回数）</t>
    <rPh sb="1" eb="2">
      <t>ヒト</t>
    </rPh>
    <rPh sb="2" eb="4">
      <t>カイスウ</t>
    </rPh>
    <phoneticPr fontId="2"/>
  </si>
  <si>
    <t>（金額）</t>
    <rPh sb="1" eb="3">
      <t>キンガク</t>
    </rPh>
    <phoneticPr fontId="2"/>
  </si>
  <si>
    <t>（１症例当たり検査料等）</t>
    <rPh sb="2" eb="4">
      <t>ショウレイ</t>
    </rPh>
    <rPh sb="4" eb="5">
      <t>ア</t>
    </rPh>
    <rPh sb="7" eb="9">
      <t>ケンサ</t>
    </rPh>
    <rPh sb="9" eb="10">
      <t>リョウ</t>
    </rPh>
    <rPh sb="10" eb="11">
      <t>トウ</t>
    </rPh>
    <phoneticPr fontId="2"/>
  </si>
  <si>
    <t>円</t>
    <rPh sb="0" eb="1">
      <t>エン</t>
    </rPh>
    <phoneticPr fontId="2"/>
  </si>
  <si>
    <t>報告書作成経費</t>
    <rPh sb="0" eb="3">
      <t>ホウコクショ</t>
    </rPh>
    <rPh sb="3" eb="5">
      <t>サクセイ</t>
    </rPh>
    <rPh sb="5" eb="7">
      <t>ケイヒ</t>
    </rPh>
    <phoneticPr fontId="2"/>
  </si>
  <si>
    <t>（報告書数）</t>
    <rPh sb="1" eb="4">
      <t>ホウコクショ</t>
    </rPh>
    <rPh sb="4" eb="5">
      <t>スウ</t>
    </rPh>
    <phoneticPr fontId="2"/>
  </si>
  <si>
    <t>〔一般使用成績調査 単価：20,000円</t>
    <rPh sb="1" eb="3">
      <t>イッパン</t>
    </rPh>
    <rPh sb="3" eb="9">
      <t>シヨウセイセキチョウサ</t>
    </rPh>
    <rPh sb="10" eb="12">
      <t>タンカ</t>
    </rPh>
    <rPh sb="19" eb="20">
      <t>エン</t>
    </rPh>
    <phoneticPr fontId="2"/>
  </si>
  <si>
    <t>　特定使用成績調査/使用成績比較調査 単価：30,000円〕</t>
    <rPh sb="1" eb="9">
      <t>トクテイシヨウセイセキチョウサ</t>
    </rPh>
    <rPh sb="10" eb="12">
      <t>シヨウ</t>
    </rPh>
    <rPh sb="12" eb="14">
      <t>セイセキ</t>
    </rPh>
    <rPh sb="14" eb="16">
      <t>ヒカク</t>
    </rPh>
    <rPh sb="16" eb="18">
      <t>チョウサ</t>
    </rPh>
    <rPh sb="19" eb="21">
      <t>タンカ</t>
    </rPh>
    <rPh sb="28" eb="29">
      <t>エン</t>
    </rPh>
    <phoneticPr fontId="2"/>
  </si>
  <si>
    <t>症例発表等経費</t>
    <rPh sb="0" eb="2">
      <t>ショウレイ</t>
    </rPh>
    <rPh sb="2" eb="4">
      <t>ハッピョウ</t>
    </rPh>
    <rPh sb="4" eb="5">
      <t>トウ</t>
    </rPh>
    <rPh sb="5" eb="7">
      <t>ケイヒ</t>
    </rPh>
    <phoneticPr fontId="2"/>
  </si>
  <si>
    <t>（ポイント合計数）</t>
    <rPh sb="5" eb="8">
      <t>ゴウケイスウ</t>
    </rPh>
    <phoneticPr fontId="2"/>
  </si>
  <si>
    <t>（歯科用医薬品）</t>
    <rPh sb="1" eb="3">
      <t>シカ</t>
    </rPh>
    <rPh sb="3" eb="4">
      <t>ヨウ</t>
    </rPh>
    <rPh sb="4" eb="7">
      <t>イヤクヒン</t>
    </rPh>
    <phoneticPr fontId="2"/>
  </si>
  <si>
    <t>（(1)､(3)､(4)の合計額）</t>
    <phoneticPr fontId="2"/>
  </si>
  <si>
    <t>（１直接経費の額）</t>
    <rPh sb="2" eb="4">
      <t>チョクセツ</t>
    </rPh>
    <rPh sb="4" eb="6">
      <t>ケイヒ</t>
    </rPh>
    <rPh sb="7" eb="8">
      <t>ガク</t>
    </rPh>
    <phoneticPr fontId="2"/>
  </si>
  <si>
    <t>合計</t>
    <rPh sb="0" eb="2">
      <t>ゴウケイ</t>
    </rPh>
    <phoneticPr fontId="2"/>
  </si>
  <si>
    <t>（１、２の合計額）</t>
    <rPh sb="5" eb="7">
      <t>ゴウケイ</t>
    </rPh>
    <rPh sb="7" eb="8">
      <t>ガク</t>
    </rPh>
    <phoneticPr fontId="2"/>
  </si>
  <si>
    <t>報告書</t>
    <rPh sb="0" eb="3">
      <t>ホウコクショ</t>
    </rPh>
    <phoneticPr fontId="2"/>
  </si>
  <si>
    <t>２　間接経費</t>
    <rPh sb="2" eb="4">
      <t>カンセツ</t>
    </rPh>
    <rPh sb="4" eb="6">
      <t>ケイヒ</t>
    </rPh>
    <phoneticPr fontId="2"/>
  </si>
  <si>
    <t>１　直接経費</t>
    <rPh sb="2" eb="6">
      <t>チョクセツケイヒ</t>
    </rPh>
    <phoneticPr fontId="2"/>
  </si>
  <si>
    <t>（(1)､(2)､(3)､(4)､(5)の合計額）　　</t>
    <phoneticPr fontId="2"/>
  </si>
  <si>
    <t>１症例当たり検査料等</t>
  </si>
  <si>
    <t>〔保険点数計</t>
    <rPh sb="1" eb="3">
      <t>ホケン</t>
    </rPh>
    <rPh sb="3" eb="5">
      <t>テンスウ</t>
    </rPh>
    <rPh sb="5" eb="6">
      <t>ケイ</t>
    </rPh>
    <phoneticPr fontId="2"/>
  </si>
  <si>
    <t>・</t>
    <phoneticPr fontId="2"/>
  </si>
  <si>
    <t>症例数・報告書数</t>
    <phoneticPr fontId="2"/>
  </si>
  <si>
    <t>〕</t>
    <phoneticPr fontId="2"/>
  </si>
  <si>
    <t>歯科用医薬品</t>
    <rPh sb="0" eb="2">
      <t>シカ</t>
    </rPh>
    <rPh sb="2" eb="3">
      <t>ヨウ</t>
    </rPh>
    <rPh sb="3" eb="6">
      <t>イヤクヒン</t>
    </rPh>
    <phoneticPr fontId="2"/>
  </si>
  <si>
    <t>その他</t>
    <rPh sb="2" eb="3">
      <t>タ</t>
    </rPh>
    <phoneticPr fontId="2"/>
  </si>
  <si>
    <t>副作用・感染報告調査に係る経費算出表</t>
    <rPh sb="0" eb="3">
      <t>フクサヨウ</t>
    </rPh>
    <rPh sb="4" eb="6">
      <t>カンセン</t>
    </rPh>
    <rPh sb="6" eb="8">
      <t>ホウコク</t>
    </rPh>
    <rPh sb="8" eb="10">
      <t>チョウサ</t>
    </rPh>
    <rPh sb="11" eb="12">
      <t>カカ</t>
    </rPh>
    <rPh sb="13" eb="15">
      <t>ケイヒ</t>
    </rPh>
    <rPh sb="15" eb="17">
      <t>サンシュツ</t>
    </rPh>
    <rPh sb="17" eb="18">
      <t>ヒョウ</t>
    </rPh>
    <phoneticPr fontId="2"/>
  </si>
  <si>
    <t>（(2)報告書作成経費の額）</t>
    <phoneticPr fontId="2"/>
  </si>
  <si>
    <t>（(1)､(2)､(3)の合計額）　　</t>
    <phoneticPr fontId="2"/>
  </si>
  <si>
    <t>（１報告書単価）</t>
    <rPh sb="2" eb="5">
      <t>ホウコクショ</t>
    </rPh>
    <rPh sb="5" eb="7">
      <t>タンカ</t>
    </rPh>
    <phoneticPr fontId="2"/>
  </si>
  <si>
    <t>（経費率）</t>
    <rPh sb="1" eb="4">
      <t>ケイヒリツ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</si>
  <si>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</si>
  <si>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</si>
  <si>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１症例当たり検査料等〕</t>
    <phoneticPr fontId="2"/>
  </si>
  <si>
    <t>（経費率）</t>
    <rPh sb="1" eb="3">
      <t>ケイヒ</t>
    </rPh>
    <rPh sb="3" eb="4">
      <t>リツ</t>
    </rPh>
    <phoneticPr fontId="2"/>
  </si>
  <si>
    <t>=</t>
    <phoneticPr fontId="2"/>
  </si>
  <si>
    <t>100/130</t>
    <phoneticPr fontId="2"/>
  </si>
  <si>
    <t>×</t>
    <phoneticPr fontId="2"/>
  </si>
  <si>
    <t>※合計額に対する消費税を別に加える。</t>
    <rPh sb="1" eb="3">
      <t>ゴウケイ</t>
    </rPh>
    <rPh sb="3" eb="4">
      <t>ガク</t>
    </rPh>
    <rPh sb="5" eb="6">
      <t>タイ</t>
    </rPh>
    <rPh sb="8" eb="11">
      <t>ショウヒゼイ</t>
    </rPh>
    <rPh sb="12" eb="13">
      <t>ベツ</t>
    </rPh>
    <rPh sb="14" eb="15">
      <t>クワ</t>
    </rPh>
    <phoneticPr fontId="2"/>
  </si>
  <si>
    <t>※各項目について1円未満端数は切り捨て。</t>
    <rPh sb="1" eb="4">
      <t>カクコウモク</t>
    </rPh>
    <rPh sb="9" eb="10">
      <t>エン</t>
    </rPh>
    <rPh sb="10" eb="12">
      <t>ミマン</t>
    </rPh>
    <rPh sb="12" eb="14">
      <t>ハスウ</t>
    </rPh>
    <rPh sb="15" eb="16">
      <t>キ</t>
    </rPh>
    <rPh sb="17" eb="18">
      <t>ス</t>
    </rPh>
    <phoneticPr fontId="2"/>
  </si>
  <si>
    <t>〔ポイント合計数は、「製造販売後臨床試験の臨床試験研究経費ポイント算出表」V及びW欄により算出する。〕</t>
    <phoneticPr fontId="2"/>
  </si>
  <si>
    <r>
      <t xml:space="preserve">検査・画像診断料
</t>
    </r>
    <r>
      <rPr>
        <sz val="8"/>
        <color theme="1"/>
        <rFont val="ＭＳ Ｐゴシック"/>
        <family val="3"/>
        <charset val="128"/>
      </rPr>
      <t>（個別実施計画等を勘案し
別途保険点数算出を行う）</t>
    </r>
    <rPh sb="0" eb="2">
      <t>ケンサ</t>
    </rPh>
    <rPh sb="3" eb="5">
      <t>ガゾウ</t>
    </rPh>
    <rPh sb="5" eb="7">
      <t>シンダン</t>
    </rPh>
    <rPh sb="7" eb="8">
      <t>リョウ</t>
    </rPh>
    <rPh sb="10" eb="12">
      <t>コベツ</t>
    </rPh>
    <rPh sb="12" eb="14">
      <t>ジッシ</t>
    </rPh>
    <rPh sb="14" eb="16">
      <t>ケイカク</t>
    </rPh>
    <rPh sb="16" eb="17">
      <t>トウ</t>
    </rPh>
    <rPh sb="18" eb="20">
      <t>カンアン</t>
    </rPh>
    <rPh sb="22" eb="24">
      <t>ベット</t>
    </rPh>
    <rPh sb="24" eb="26">
      <t>ホケン</t>
    </rPh>
    <rPh sb="26" eb="28">
      <t>テンスウ</t>
    </rPh>
    <rPh sb="28" eb="30">
      <t>サンシュツ</t>
    </rPh>
    <rPh sb="31" eb="32">
      <t>オコナ</t>
    </rPh>
    <phoneticPr fontId="2"/>
  </si>
  <si>
    <t>管理費</t>
    <rPh sb="0" eb="2">
      <t>カンリ</t>
    </rPh>
    <rPh sb="2" eb="3">
      <t>ヒ</t>
    </rPh>
    <phoneticPr fontId="2"/>
  </si>
  <si>
    <t>入力箇所・・・</t>
    <rPh sb="0" eb="2">
      <t>ニュウリョク</t>
    </rPh>
    <rPh sb="2" eb="4">
      <t>カショ</t>
    </rPh>
    <phoneticPr fontId="2"/>
  </si>
  <si>
    <t>黄色セル</t>
    <rPh sb="0" eb="2">
      <t>キイロ</t>
    </rPh>
    <phoneticPr fontId="2"/>
  </si>
  <si>
    <t>選択箇所・・・</t>
    <rPh sb="0" eb="2">
      <t>センタク</t>
    </rPh>
    <rPh sb="2" eb="4">
      <t>カショ</t>
    </rPh>
    <phoneticPr fontId="2"/>
  </si>
  <si>
    <t>青色セル</t>
    <rPh sb="0" eb="1">
      <t>アオ</t>
    </rPh>
    <rPh sb="1" eb="2">
      <t>イロ</t>
    </rPh>
    <phoneticPr fontId="2"/>
  </si>
  <si>
    <t>緑色セル</t>
    <rPh sb="0" eb="1">
      <t>ミドリ</t>
    </rPh>
    <rPh sb="1" eb="2">
      <t>イロ</t>
    </rPh>
    <phoneticPr fontId="2"/>
  </si>
  <si>
    <t>※必要に応じて</t>
    <rPh sb="1" eb="3">
      <t>ヒツヨウ</t>
    </rPh>
    <rPh sb="4" eb="5">
      <t>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</si>
</sst>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??/130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3" borderId="0" xfId="0" applyFill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/>
    </xf>
    <xf numFmtId="38" fontId="4" fillId="0" borderId="3" xfId="1" applyFont="1" applyBorder="1">
      <alignment vertical="center"/>
    </xf>
    <xf numFmtId="38" fontId="4" fillId="0" borderId="0" xfId="1" applyFont="1">
      <alignment vertical="center"/>
    </xf>
    <xf numFmtId="38" fontId="4" fillId="6" borderId="14" xfId="1" applyFont="1" applyFill="1" applyBorder="1">
      <alignment vertical="center"/>
    </xf>
    <xf numFmtId="38" fontId="4" fillId="0" borderId="0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0" xfId="1" applyFont="1">
      <alignment vertical="center"/>
    </xf>
    <xf numFmtId="38" fontId="4" fillId="0" borderId="0" xfId="1" applyFont="1" applyBorder="1" applyAlignment="1">
      <alignment horizontal="center" vertical="center"/>
    </xf>
    <xf numFmtId="38" fontId="4" fillId="5" borderId="3" xfId="1" applyFont="1" applyFill="1" applyBorder="1" applyAlignment="1">
      <alignment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0" xfId="1" applyFont="1" applyFill="1">
      <alignment vertical="center"/>
    </xf>
    <xf numFmtId="38" fontId="4" fillId="7" borderId="0" xfId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38" fontId="4" fillId="7" borderId="11" xfId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38" fontId="4" fillId="6" borderId="0" xfId="1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17" xfId="0" applyFont="1" applyBorder="1" applyAlignment="1">
      <alignment horizontal="center" vertical="center" shrinkToFit="1"/>
    </xf>
    <xf numFmtId="38" fontId="4" fillId="0" borderId="17" xfId="1" applyFont="1" applyFill="1" applyBorder="1">
      <alignment vertical="center"/>
    </xf>
    <xf numFmtId="0" fontId="4" fillId="0" borderId="22" xfId="0" applyFont="1" applyFill="1" applyBorder="1">
      <alignment vertical="center"/>
    </xf>
    <xf numFmtId="38" fontId="4" fillId="8" borderId="0" xfId="1" applyFont="1" applyFill="1" applyBorder="1">
      <alignment vertical="center"/>
    </xf>
    <xf numFmtId="0" fontId="4" fillId="0" borderId="20" xfId="0" applyFont="1" applyBorder="1">
      <alignment vertical="center"/>
    </xf>
    <xf numFmtId="38" fontId="4" fillId="0" borderId="20" xfId="1" applyFont="1" applyFill="1" applyBorder="1">
      <alignment vertical="center"/>
    </xf>
    <xf numFmtId="0" fontId="4" fillId="0" borderId="24" xfId="0" applyFont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>
      <alignment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 shrinkToFit="1"/>
    </xf>
    <xf numFmtId="38" fontId="4" fillId="0" borderId="5" xfId="1" applyFont="1" applyBorder="1">
      <alignment vertical="center"/>
    </xf>
    <xf numFmtId="0" fontId="4" fillId="0" borderId="27" xfId="0" applyFont="1" applyBorder="1" applyAlignment="1">
      <alignment horizontal="center" vertical="center" shrinkToFit="1"/>
    </xf>
    <xf numFmtId="38" fontId="4" fillId="0" borderId="8" xfId="0" applyNumberFormat="1" applyFont="1" applyBorder="1" applyAlignment="1">
      <alignment horizontal="right" vertical="center" shrinkToFit="1"/>
    </xf>
    <xf numFmtId="38" fontId="0" fillId="0" borderId="0" xfId="1" applyFont="1" applyFill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>
      <alignment vertical="center"/>
    </xf>
    <xf numFmtId="0" fontId="0" fillId="2" borderId="0" xfId="0" applyFill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2" borderId="3" xfId="0" applyFont="1" applyFill="1" applyBorder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38" fontId="4" fillId="2" borderId="0" xfId="1" applyFont="1" applyFill="1" applyBorder="1" applyProtection="1">
      <alignment vertical="center"/>
      <protection locked="0"/>
    </xf>
    <xf numFmtId="38" fontId="4" fillId="3" borderId="3" xfId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0" borderId="9" xfId="1" applyFont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3"/>
  <sheetViews>
    <sheetView tabSelected="1" zoomScale="86" zoomScaleNormal="86" zoomScaleSheetLayoutView="86" workbookViewId="0">
      <selection activeCell="Q14" sqref="Q14"/>
    </sheetView>
  </sheetViews>
  <sheetFormatPr defaultRowHeight="18.75"/>
  <cols>
    <col min="1" max="1" width="5.125" customWidth="1"/>
    <col min="2" max="2" width="3.875" customWidth="1"/>
    <col min="3" max="3" width="13.125" customWidth="1"/>
    <col min="4" max="4" width="15.625" style="29" customWidth="1"/>
    <col min="5" max="5" width="3.375" customWidth="1"/>
    <col min="6" max="6" width="3.125" customWidth="1"/>
    <col min="7" max="7" width="10.125" customWidth="1"/>
    <col min="8" max="8" width="3.125" customWidth="1"/>
    <col min="9" max="9" width="10.125" customWidth="1"/>
    <col min="10" max="10" width="3.125" customWidth="1"/>
    <col min="11" max="11" width="9" customWidth="1"/>
    <col min="12" max="12" width="3.125" customWidth="1"/>
    <col min="13" max="13" width="14" style="29" customWidth="1"/>
    <col min="14" max="14" width="4.875" customWidth="1"/>
    <col min="15" max="15" width="9" customWidth="1"/>
    <col min="17" max="18" width="9" customWidth="1"/>
    <col min="20" max="20" width="9" customWidth="1"/>
  </cols>
  <sheetData>
    <row r="1" spans="1:20" ht="26.2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20" ht="19.5" customHeight="1">
      <c r="A2" s="128" t="s">
        <v>4</v>
      </c>
      <c r="B2" s="128"/>
      <c r="C2" s="137"/>
      <c r="D2" s="137"/>
      <c r="E2" s="79" t="s">
        <v>5</v>
      </c>
      <c r="F2" s="80"/>
      <c r="G2" s="81"/>
      <c r="H2" s="138"/>
      <c r="I2" s="139"/>
      <c r="J2" s="139"/>
      <c r="K2" s="139"/>
      <c r="L2" s="139"/>
      <c r="M2" s="139"/>
      <c r="N2" s="140"/>
      <c r="P2" t="s">
        <v>61</v>
      </c>
      <c r="R2" s="63" t="s">
        <v>62</v>
      </c>
      <c r="S2" s="74" t="s">
        <v>65</v>
      </c>
      <c r="T2" t="s">
        <v>66</v>
      </c>
    </row>
    <row r="3" spans="1:20">
      <c r="A3" s="129" t="s">
        <v>1</v>
      </c>
      <c r="B3" s="129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P3" t="s">
        <v>63</v>
      </c>
      <c r="Q3" s="75"/>
      <c r="R3" s="76" t="s">
        <v>64</v>
      </c>
      <c r="S3" s="73"/>
    </row>
    <row r="4" spans="1:20">
      <c r="A4" s="129"/>
      <c r="B4" s="129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20">
      <c r="A5" s="79" t="s">
        <v>3</v>
      </c>
      <c r="B5" s="80"/>
      <c r="C5" s="81"/>
      <c r="D5" s="72"/>
      <c r="E5" s="4" t="s">
        <v>39</v>
      </c>
      <c r="F5" s="86"/>
      <c r="G5" s="87"/>
      <c r="H5" s="77" t="s">
        <v>40</v>
      </c>
      <c r="I5" s="78"/>
      <c r="J5" s="69"/>
      <c r="K5" s="5" t="s">
        <v>10</v>
      </c>
      <c r="L5" s="69"/>
      <c r="M5" s="22" t="s">
        <v>33</v>
      </c>
      <c r="N5" s="6"/>
    </row>
    <row r="6" spans="1:20" ht="19.5" thickBot="1">
      <c r="A6" s="7"/>
      <c r="B6" s="7"/>
      <c r="C6" s="7"/>
      <c r="D6" s="23"/>
      <c r="E6" s="7"/>
      <c r="F6" s="7"/>
      <c r="G6" s="7"/>
      <c r="H6" s="7"/>
      <c r="I6" s="7"/>
      <c r="J6" s="7"/>
      <c r="K6" s="7"/>
      <c r="L6" s="7"/>
      <c r="M6" s="23"/>
      <c r="N6" s="7"/>
    </row>
    <row r="7" spans="1:20" ht="19.5" customHeight="1" thickBot="1">
      <c r="A7" s="82" t="s">
        <v>35</v>
      </c>
      <c r="B7" s="83"/>
      <c r="C7" s="84"/>
      <c r="D7" s="85" t="s">
        <v>36</v>
      </c>
      <c r="E7" s="85"/>
      <c r="F7" s="85"/>
      <c r="G7" s="85"/>
      <c r="H7" s="8"/>
      <c r="I7" s="8"/>
      <c r="J7" s="8"/>
      <c r="K7" s="8"/>
      <c r="L7" s="8"/>
      <c r="M7" s="24">
        <f>ROUNDDOWN(SUM(M12,M16,M22,M28,M33),0)</f>
        <v>0</v>
      </c>
      <c r="N7" s="9" t="s">
        <v>21</v>
      </c>
    </row>
    <row r="8" spans="1:20" ht="18.75" customHeight="1">
      <c r="A8" s="89">
        <v>-1</v>
      </c>
      <c r="B8" s="114" t="s">
        <v>11</v>
      </c>
      <c r="C8" s="115"/>
      <c r="D8" s="25"/>
      <c r="E8" s="10"/>
      <c r="F8" s="10"/>
      <c r="G8" s="10"/>
      <c r="H8" s="10"/>
      <c r="I8" s="10"/>
      <c r="J8" s="10"/>
      <c r="K8" s="10"/>
      <c r="L8" s="10"/>
      <c r="M8" s="25"/>
      <c r="N8" s="11"/>
    </row>
    <row r="9" spans="1:20">
      <c r="A9" s="88"/>
      <c r="B9" s="80"/>
      <c r="C9" s="81"/>
      <c r="D9" s="126" t="s">
        <v>12</v>
      </c>
      <c r="E9" s="117"/>
      <c r="F9" s="117"/>
      <c r="G9" s="117"/>
      <c r="I9" s="12" t="s">
        <v>17</v>
      </c>
      <c r="J9" s="10" t="s">
        <v>15</v>
      </c>
      <c r="K9" s="35" t="s">
        <v>18</v>
      </c>
      <c r="L9" s="10" t="s">
        <v>16</v>
      </c>
      <c r="M9" s="30" t="s">
        <v>19</v>
      </c>
      <c r="N9" s="11"/>
    </row>
    <row r="10" spans="1:20">
      <c r="A10" s="88"/>
      <c r="B10" s="80"/>
      <c r="C10" s="81"/>
      <c r="D10" s="124"/>
      <c r="E10" s="125"/>
      <c r="F10" s="125"/>
      <c r="G10" s="125"/>
      <c r="H10" s="10" t="s">
        <v>13</v>
      </c>
      <c r="I10" s="70"/>
      <c r="J10" s="10" t="s">
        <v>15</v>
      </c>
      <c r="K10" s="70"/>
      <c r="L10" s="10" t="s">
        <v>16</v>
      </c>
      <c r="M10" s="34">
        <f>ROUNDDOWN(I10*K10,0)</f>
        <v>0</v>
      </c>
      <c r="N10" s="11" t="s">
        <v>21</v>
      </c>
    </row>
    <row r="11" spans="1:20">
      <c r="A11" s="88"/>
      <c r="B11" s="80"/>
      <c r="C11" s="81"/>
      <c r="D11" s="124"/>
      <c r="E11" s="125"/>
      <c r="F11" s="125"/>
      <c r="G11" s="125"/>
      <c r="H11" s="10" t="s">
        <v>13</v>
      </c>
      <c r="I11" s="70"/>
      <c r="J11" s="10" t="s">
        <v>15</v>
      </c>
      <c r="K11" s="70"/>
      <c r="L11" s="10" t="s">
        <v>16</v>
      </c>
      <c r="M11" s="34">
        <f>ROUNDUP(I11*K11,0)</f>
        <v>0</v>
      </c>
      <c r="N11" s="11" t="s">
        <v>21</v>
      </c>
    </row>
    <row r="12" spans="1:20">
      <c r="A12" s="90"/>
      <c r="B12" s="109"/>
      <c r="C12" s="110"/>
      <c r="D12" s="37"/>
      <c r="E12" s="37"/>
      <c r="F12" s="37"/>
      <c r="G12" s="37"/>
      <c r="H12" s="13"/>
      <c r="I12" s="13"/>
      <c r="J12" s="13"/>
      <c r="K12" s="13"/>
      <c r="L12" s="39" t="s">
        <v>49</v>
      </c>
      <c r="M12" s="38">
        <f>ROUNDDOWN(M10+M11,0)</f>
        <v>0</v>
      </c>
      <c r="N12" s="11" t="s">
        <v>50</v>
      </c>
    </row>
    <row r="13" spans="1:20">
      <c r="A13" s="90"/>
      <c r="B13" s="109"/>
      <c r="C13" s="110"/>
      <c r="D13" s="28"/>
      <c r="E13" s="13"/>
      <c r="F13" s="13"/>
      <c r="G13" s="13"/>
      <c r="H13" s="13"/>
      <c r="I13" s="13"/>
      <c r="J13" s="10"/>
      <c r="K13" s="10"/>
      <c r="L13" s="10"/>
      <c r="M13" s="25"/>
      <c r="N13" s="11"/>
    </row>
    <row r="14" spans="1:20">
      <c r="A14" s="88">
        <v>-2</v>
      </c>
      <c r="B14" s="116" t="s">
        <v>59</v>
      </c>
      <c r="C14" s="81"/>
      <c r="D14" s="26"/>
      <c r="E14" s="14"/>
      <c r="F14" s="14"/>
      <c r="G14" s="14"/>
      <c r="H14" s="14"/>
      <c r="I14" s="14"/>
      <c r="J14" s="14"/>
      <c r="K14" s="14"/>
      <c r="L14" s="14"/>
      <c r="M14" s="26"/>
      <c r="N14" s="15"/>
    </row>
    <row r="15" spans="1:20">
      <c r="A15" s="88"/>
      <c r="B15" s="80"/>
      <c r="C15" s="81"/>
      <c r="D15" s="120" t="s">
        <v>20</v>
      </c>
      <c r="E15" s="121"/>
      <c r="F15" s="10" t="s">
        <v>15</v>
      </c>
      <c r="G15" s="35" t="s">
        <v>2</v>
      </c>
      <c r="H15" s="10"/>
      <c r="I15" s="10"/>
      <c r="J15" s="10"/>
      <c r="K15" s="10"/>
      <c r="L15" s="10" t="s">
        <v>16</v>
      </c>
      <c r="M15" s="30" t="s">
        <v>19</v>
      </c>
      <c r="N15" s="11"/>
    </row>
    <row r="16" spans="1:20">
      <c r="A16" s="88"/>
      <c r="B16" s="80"/>
      <c r="C16" s="81"/>
      <c r="D16" s="71"/>
      <c r="E16" s="7"/>
      <c r="F16" s="10" t="s">
        <v>15</v>
      </c>
      <c r="G16" s="70"/>
      <c r="H16" s="10"/>
      <c r="I16" s="10"/>
      <c r="J16" s="10"/>
      <c r="K16" s="10"/>
      <c r="L16" s="10" t="s">
        <v>16</v>
      </c>
      <c r="M16" s="38">
        <f>ROUNDDOWN(D16*G16,0)</f>
        <v>0</v>
      </c>
      <c r="N16" s="11" t="s">
        <v>21</v>
      </c>
    </row>
    <row r="17" spans="1:25">
      <c r="A17" s="88"/>
      <c r="B17" s="80"/>
      <c r="C17" s="81"/>
      <c r="D17" s="25" t="s">
        <v>38</v>
      </c>
      <c r="E17" s="7"/>
      <c r="F17" s="10" t="s">
        <v>15</v>
      </c>
      <c r="G17" s="65" t="s">
        <v>54</v>
      </c>
      <c r="H17" s="10"/>
      <c r="I17" s="10"/>
      <c r="J17" s="10"/>
      <c r="K17" s="10"/>
      <c r="L17" s="13" t="s">
        <v>16</v>
      </c>
      <c r="M17" s="32" t="s">
        <v>37</v>
      </c>
      <c r="N17" s="11" t="s">
        <v>41</v>
      </c>
      <c r="O17" s="3"/>
      <c r="Q17" s="3"/>
      <c r="R17" s="3"/>
      <c r="S17" s="3"/>
      <c r="T17" s="3"/>
      <c r="U17" s="3"/>
      <c r="V17" s="3"/>
      <c r="W17" s="3"/>
      <c r="Y17" s="3"/>
    </row>
    <row r="18" spans="1:25">
      <c r="A18" s="88"/>
      <c r="B18" s="80"/>
      <c r="C18" s="81"/>
      <c r="D18" s="28">
        <f>ROUNDDOWN(M18/I18/G18,0)</f>
        <v>0</v>
      </c>
      <c r="E18" s="7"/>
      <c r="F18" s="10" t="s">
        <v>15</v>
      </c>
      <c r="G18" s="67">
        <v>0.76923076923076905</v>
      </c>
      <c r="H18" s="10" t="s">
        <v>15</v>
      </c>
      <c r="I18" s="10">
        <v>10</v>
      </c>
      <c r="J18" s="10"/>
      <c r="K18" s="10"/>
      <c r="L18" s="13" t="s">
        <v>16</v>
      </c>
      <c r="M18" s="33">
        <f>D16</f>
        <v>0</v>
      </c>
      <c r="N18" s="11" t="s">
        <v>21</v>
      </c>
    </row>
    <row r="19" spans="1:25">
      <c r="A19" s="88"/>
      <c r="B19" s="80"/>
      <c r="C19" s="81"/>
      <c r="D19" s="27"/>
      <c r="E19" s="17"/>
      <c r="F19" s="17"/>
      <c r="G19" s="17"/>
      <c r="H19" s="17"/>
      <c r="I19" s="17"/>
      <c r="J19" s="17"/>
      <c r="K19" s="17"/>
      <c r="L19" s="17"/>
      <c r="M19" s="27"/>
      <c r="N19" s="18"/>
    </row>
    <row r="20" spans="1:25">
      <c r="A20" s="88">
        <v>-3</v>
      </c>
      <c r="B20" s="80" t="s">
        <v>22</v>
      </c>
      <c r="C20" s="81"/>
      <c r="D20" s="26"/>
      <c r="E20" s="14"/>
      <c r="F20" s="14"/>
      <c r="G20" s="14"/>
      <c r="H20" s="14"/>
      <c r="I20" s="14"/>
      <c r="J20" s="14"/>
      <c r="K20" s="14"/>
      <c r="L20" s="14"/>
      <c r="M20" s="26"/>
      <c r="N20" s="15"/>
    </row>
    <row r="21" spans="1:25">
      <c r="A21" s="88"/>
      <c r="B21" s="80"/>
      <c r="C21" s="81"/>
      <c r="D21" s="122" t="s">
        <v>47</v>
      </c>
      <c r="E21" s="123"/>
      <c r="F21" s="10" t="s">
        <v>15</v>
      </c>
      <c r="G21" s="12" t="s">
        <v>23</v>
      </c>
      <c r="H21" s="10"/>
      <c r="I21" s="10"/>
      <c r="J21" s="10"/>
      <c r="K21" s="10"/>
      <c r="L21" s="10" t="s">
        <v>16</v>
      </c>
      <c r="M21" s="30" t="s">
        <v>19</v>
      </c>
      <c r="N21" s="11"/>
    </row>
    <row r="22" spans="1:25">
      <c r="A22" s="88"/>
      <c r="B22" s="80"/>
      <c r="C22" s="81"/>
      <c r="D22" s="28" t="str">
        <f>IF(D5="一般使用成績調査",20000,IF(D5="","",30000))</f>
        <v/>
      </c>
      <c r="E22" s="7"/>
      <c r="F22" s="10" t="s">
        <v>15</v>
      </c>
      <c r="G22" s="13">
        <f>L5</f>
        <v>0</v>
      </c>
      <c r="H22" s="10"/>
      <c r="I22" s="10"/>
      <c r="J22" s="10"/>
      <c r="K22" s="10"/>
      <c r="L22" s="10" t="s">
        <v>16</v>
      </c>
      <c r="M22" s="38">
        <f>ROUNDDOWN(IFERROR(D22*G22,0),0)</f>
        <v>0</v>
      </c>
      <c r="N22" s="11" t="s">
        <v>21</v>
      </c>
    </row>
    <row r="23" spans="1:25">
      <c r="A23" s="88"/>
      <c r="B23" s="80"/>
      <c r="C23" s="81"/>
      <c r="D23" s="25" t="s">
        <v>24</v>
      </c>
      <c r="E23" s="10"/>
      <c r="F23" s="10"/>
      <c r="G23" s="10"/>
      <c r="H23" s="10"/>
      <c r="I23" s="10"/>
      <c r="J23" s="10"/>
      <c r="K23" s="10"/>
      <c r="L23" s="10"/>
      <c r="M23" s="25"/>
      <c r="N23" s="11"/>
    </row>
    <row r="24" spans="1:25">
      <c r="A24" s="88"/>
      <c r="B24" s="80"/>
      <c r="C24" s="81"/>
      <c r="D24" s="25" t="s">
        <v>25</v>
      </c>
      <c r="E24" s="10"/>
      <c r="F24" s="10"/>
      <c r="G24" s="10"/>
      <c r="H24" s="10"/>
      <c r="I24" s="10"/>
      <c r="J24" s="10"/>
      <c r="K24" s="10"/>
      <c r="L24" s="10"/>
      <c r="M24" s="25"/>
      <c r="N24" s="11"/>
    </row>
    <row r="25" spans="1:25">
      <c r="A25" s="88"/>
      <c r="B25" s="80"/>
      <c r="C25" s="81"/>
      <c r="D25" s="27"/>
      <c r="E25" s="17"/>
      <c r="F25" s="17"/>
      <c r="G25" s="17"/>
      <c r="H25" s="17"/>
      <c r="I25" s="17"/>
      <c r="J25" s="17"/>
      <c r="K25" s="17"/>
      <c r="L25" s="17"/>
      <c r="M25" s="27"/>
      <c r="N25" s="18"/>
    </row>
    <row r="26" spans="1:25">
      <c r="A26" s="88">
        <v>-4</v>
      </c>
      <c r="B26" s="80" t="s">
        <v>26</v>
      </c>
      <c r="C26" s="81"/>
      <c r="D26" s="26"/>
      <c r="E26" s="14"/>
      <c r="F26" s="14"/>
      <c r="G26" s="14"/>
      <c r="H26" s="14"/>
      <c r="I26" s="14"/>
      <c r="J26" s="14"/>
      <c r="K26" s="14"/>
      <c r="L26" s="14"/>
      <c r="M26" s="26"/>
      <c r="N26" s="15"/>
    </row>
    <row r="27" spans="1:25">
      <c r="A27" s="88"/>
      <c r="B27" s="80"/>
      <c r="C27" s="81"/>
      <c r="D27" s="122" t="s">
        <v>27</v>
      </c>
      <c r="E27" s="123"/>
      <c r="F27" s="10"/>
      <c r="G27" s="37"/>
      <c r="H27" s="13"/>
      <c r="I27" s="64"/>
      <c r="J27" s="10"/>
      <c r="K27" s="16" t="s">
        <v>28</v>
      </c>
      <c r="L27" s="10"/>
      <c r="M27" s="30" t="s">
        <v>19</v>
      </c>
      <c r="N27" s="11"/>
    </row>
    <row r="28" spans="1:25">
      <c r="A28" s="88"/>
      <c r="B28" s="80"/>
      <c r="C28" s="81"/>
      <c r="D28" s="71"/>
      <c r="E28" s="7"/>
      <c r="F28" s="10" t="s">
        <v>15</v>
      </c>
      <c r="G28" s="68">
        <v>0.8</v>
      </c>
      <c r="H28" s="10" t="s">
        <v>15</v>
      </c>
      <c r="I28" s="19">
        <v>6000</v>
      </c>
      <c r="J28" s="10" t="s">
        <v>14</v>
      </c>
      <c r="K28" s="10" t="str">
        <f>IF(F5="","",IF(F5="歯科用医薬品",0.1,""))</f>
        <v/>
      </c>
      <c r="L28" s="10" t="s">
        <v>16</v>
      </c>
      <c r="M28" s="38">
        <f>ROUNDDOWN(IFERROR(D28*G28*I28*K28,0),0)</f>
        <v>0</v>
      </c>
      <c r="N28" s="11" t="s">
        <v>21</v>
      </c>
    </row>
    <row r="29" spans="1:25">
      <c r="A29" s="88"/>
      <c r="B29" s="80"/>
      <c r="C29" s="81"/>
      <c r="D29" s="117" t="s">
        <v>58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8"/>
    </row>
    <row r="30" spans="1:25">
      <c r="A30" s="88"/>
      <c r="B30" s="80"/>
      <c r="C30" s="81"/>
      <c r="D30" s="27"/>
      <c r="E30" s="17"/>
      <c r="F30" s="17"/>
      <c r="G30" s="17"/>
      <c r="H30" s="17"/>
      <c r="I30" s="17"/>
      <c r="J30" s="17"/>
      <c r="K30" s="17"/>
      <c r="L30" s="17"/>
      <c r="M30" s="27"/>
      <c r="N30" s="18"/>
    </row>
    <row r="31" spans="1:25">
      <c r="A31" s="90">
        <v>-5</v>
      </c>
      <c r="B31" s="109" t="s">
        <v>60</v>
      </c>
      <c r="C31" s="110"/>
      <c r="D31" s="26"/>
      <c r="E31" s="14"/>
      <c r="F31" s="14"/>
      <c r="G31" s="14"/>
      <c r="H31" s="14"/>
      <c r="I31" s="14"/>
      <c r="J31" s="14"/>
      <c r="K31" s="14"/>
      <c r="L31" s="14"/>
      <c r="M31" s="26"/>
      <c r="N31" s="15"/>
    </row>
    <row r="32" spans="1:25" ht="19.5" customHeight="1">
      <c r="A32" s="111"/>
      <c r="B32" s="104"/>
      <c r="C32" s="105"/>
      <c r="D32" s="119" t="s">
        <v>29</v>
      </c>
      <c r="E32" s="119"/>
      <c r="F32" s="10" t="s">
        <v>15</v>
      </c>
      <c r="G32" s="35" t="s">
        <v>48</v>
      </c>
      <c r="H32" s="10"/>
      <c r="I32" s="10"/>
      <c r="J32" s="10"/>
      <c r="K32" s="10"/>
      <c r="L32" s="10"/>
      <c r="M32" s="30" t="s">
        <v>19</v>
      </c>
      <c r="N32" s="11"/>
    </row>
    <row r="33" spans="1:14" ht="19.5" customHeight="1">
      <c r="A33" s="111"/>
      <c r="B33" s="104"/>
      <c r="C33" s="105"/>
      <c r="D33" s="56">
        <f>M12+M22+M28</f>
        <v>0</v>
      </c>
      <c r="E33" s="36"/>
      <c r="F33" s="10" t="s">
        <v>15</v>
      </c>
      <c r="G33" s="10">
        <v>0.1</v>
      </c>
      <c r="H33" s="10"/>
      <c r="I33" s="10"/>
      <c r="J33" s="10"/>
      <c r="K33" s="10"/>
      <c r="L33" s="10" t="s">
        <v>16</v>
      </c>
      <c r="M33" s="34">
        <f>ROUNDDOWN(D33*G33,0)</f>
        <v>0</v>
      </c>
      <c r="N33" s="11" t="s">
        <v>21</v>
      </c>
    </row>
    <row r="34" spans="1:14" ht="19.5" customHeight="1" thickBot="1">
      <c r="A34" s="112"/>
      <c r="B34" s="107"/>
      <c r="C34" s="108"/>
      <c r="D34" s="46"/>
      <c r="E34" s="46"/>
      <c r="F34" s="41"/>
      <c r="G34" s="41"/>
      <c r="H34" s="41"/>
      <c r="I34" s="41"/>
      <c r="J34" s="41"/>
      <c r="K34" s="41"/>
      <c r="L34" s="41"/>
      <c r="M34" s="47"/>
      <c r="N34" s="62"/>
    </row>
    <row r="35" spans="1:14" ht="19.5" customHeight="1">
      <c r="A35" s="100" t="s">
        <v>34</v>
      </c>
      <c r="B35" s="101"/>
      <c r="C35" s="102"/>
      <c r="D35" s="61"/>
      <c r="E35" s="61"/>
      <c r="F35" s="50"/>
      <c r="G35" s="50"/>
      <c r="H35" s="50"/>
      <c r="I35" s="50"/>
      <c r="J35" s="50"/>
      <c r="K35" s="50"/>
      <c r="L35" s="50"/>
      <c r="M35" s="51"/>
      <c r="N35" s="52"/>
    </row>
    <row r="36" spans="1:14" ht="19.5" customHeight="1">
      <c r="A36" s="103"/>
      <c r="B36" s="104"/>
      <c r="C36" s="105"/>
      <c r="D36" s="104" t="s">
        <v>30</v>
      </c>
      <c r="E36" s="104"/>
      <c r="F36" s="10" t="s">
        <v>15</v>
      </c>
      <c r="G36" s="35" t="s">
        <v>48</v>
      </c>
      <c r="H36" s="10"/>
      <c r="I36" s="10"/>
      <c r="J36" s="10"/>
      <c r="K36" s="10"/>
      <c r="L36" s="13"/>
      <c r="M36" s="30" t="s">
        <v>19</v>
      </c>
      <c r="N36" s="48"/>
    </row>
    <row r="37" spans="1:14" ht="19.5" customHeight="1">
      <c r="A37" s="103"/>
      <c r="B37" s="104"/>
      <c r="C37" s="105"/>
      <c r="D37" s="55">
        <f>M12+M16+M22+M28+M33</f>
        <v>0</v>
      </c>
      <c r="E37" s="35"/>
      <c r="F37" s="10" t="s">
        <v>15</v>
      </c>
      <c r="G37" s="10">
        <v>0.3</v>
      </c>
      <c r="H37" s="10"/>
      <c r="I37" s="10"/>
      <c r="J37" s="10"/>
      <c r="K37" s="10"/>
      <c r="L37" s="10" t="s">
        <v>16</v>
      </c>
      <c r="M37" s="44">
        <f>ROUNDDOWN(D37*G37,0)</f>
        <v>0</v>
      </c>
      <c r="N37" s="45" t="s">
        <v>21</v>
      </c>
    </row>
    <row r="38" spans="1:14" ht="19.5" customHeight="1" thickBot="1">
      <c r="A38" s="106"/>
      <c r="B38" s="107"/>
      <c r="C38" s="108"/>
      <c r="D38" s="40"/>
      <c r="E38" s="40"/>
      <c r="F38" s="41"/>
      <c r="G38" s="41"/>
      <c r="H38" s="41"/>
      <c r="I38" s="41"/>
      <c r="J38" s="41"/>
      <c r="K38" s="41"/>
      <c r="L38" s="41"/>
      <c r="M38" s="47"/>
      <c r="N38" s="42"/>
    </row>
    <row r="39" spans="1:14" ht="19.5" customHeight="1">
      <c r="A39" s="91" t="s">
        <v>31</v>
      </c>
      <c r="B39" s="92"/>
      <c r="C39" s="93"/>
      <c r="D39" s="43"/>
      <c r="E39" s="43"/>
      <c r="F39" s="50"/>
      <c r="G39" s="50"/>
      <c r="H39" s="50"/>
      <c r="I39" s="50"/>
      <c r="J39" s="50"/>
      <c r="K39" s="50"/>
      <c r="L39" s="50"/>
      <c r="M39" s="51"/>
      <c r="N39" s="52"/>
    </row>
    <row r="40" spans="1:14" ht="19.5" customHeight="1">
      <c r="A40" s="94"/>
      <c r="B40" s="95"/>
      <c r="C40" s="96"/>
      <c r="D40" s="113" t="s">
        <v>32</v>
      </c>
      <c r="E40" s="113"/>
      <c r="F40" s="10"/>
      <c r="G40" s="10"/>
      <c r="H40" s="10"/>
      <c r="I40" s="10"/>
      <c r="J40" s="10"/>
      <c r="K40" s="10"/>
      <c r="L40" s="10"/>
      <c r="M40" s="49">
        <f>ROUNDDOWN(SUM(M7,M37),0)</f>
        <v>0</v>
      </c>
      <c r="N40" s="45" t="s">
        <v>21</v>
      </c>
    </row>
    <row r="41" spans="1:14" ht="19.5" customHeight="1" thickBot="1">
      <c r="A41" s="97"/>
      <c r="B41" s="98"/>
      <c r="C41" s="99"/>
      <c r="D41" s="53"/>
      <c r="E41" s="53"/>
      <c r="F41" s="54"/>
      <c r="G41" s="54"/>
      <c r="H41" s="54"/>
      <c r="I41" s="54"/>
      <c r="J41" s="54"/>
      <c r="K41" s="54"/>
      <c r="L41" s="54"/>
      <c r="M41" s="47"/>
      <c r="N41" s="42"/>
    </row>
    <row r="42" spans="1:14">
      <c r="A42" t="s">
        <v>56</v>
      </c>
      <c r="B42" s="2"/>
      <c r="M42" s="60"/>
    </row>
    <row r="43" spans="1:14">
      <c r="A43" t="s">
        <v>57</v>
      </c>
      <c r="B43" s="2"/>
    </row>
  </sheetData>
  <sheetProtection password="EE79" sheet="1" scenarios="1"/>
  <mergeCells count="34">
    <mergeCell ref="A1:N1"/>
    <mergeCell ref="A2:B2"/>
    <mergeCell ref="C2:D2"/>
    <mergeCell ref="C3:N4"/>
    <mergeCell ref="A3:B4"/>
    <mergeCell ref="D40:E40"/>
    <mergeCell ref="B8:C13"/>
    <mergeCell ref="B14:C19"/>
    <mergeCell ref="B20:C25"/>
    <mergeCell ref="B26:C30"/>
    <mergeCell ref="D29:N29"/>
    <mergeCell ref="D32:E32"/>
    <mergeCell ref="D15:E15"/>
    <mergeCell ref="D27:E27"/>
    <mergeCell ref="D21:E21"/>
    <mergeCell ref="D11:G11"/>
    <mergeCell ref="D10:G10"/>
    <mergeCell ref="D9:G9"/>
    <mergeCell ref="D36:E36"/>
    <mergeCell ref="A20:A25"/>
    <mergeCell ref="A26:A30"/>
    <mergeCell ref="A8:A13"/>
    <mergeCell ref="A14:A19"/>
    <mergeCell ref="A39:C41"/>
    <mergeCell ref="A35:C38"/>
    <mergeCell ref="B31:C34"/>
    <mergeCell ref="A31:A34"/>
    <mergeCell ref="H5:I5"/>
    <mergeCell ref="E2:G2"/>
    <mergeCell ref="H2:N2"/>
    <mergeCell ref="A7:C7"/>
    <mergeCell ref="D7:G7"/>
    <mergeCell ref="F5:G5"/>
    <mergeCell ref="A5:C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colBreaks count="1" manualBreakCount="1">
    <brk id="14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基本情報!$A$2:$A$7</xm:f>
          </x14:formula1>
          <xm:sqref>D5</xm:sqref>
        </x14:dataValidation>
        <x14:dataValidation type="list" allowBlank="1" showInputMessage="1" showErrorMessage="1">
          <x14:formula1>
            <xm:f>基本情報!$D$2:$D$7</xm:f>
          </x14:formula1>
          <xm:sqref>F5:G5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"/>
  <sheetViews>
    <sheetView zoomScale="86" zoomScaleNormal="86" zoomScaleSheetLayoutView="86" workbookViewId="0">
      <selection activeCell="Q20" sqref="Q20"/>
    </sheetView>
  </sheetViews>
  <sheetFormatPr defaultRowHeight="18.75"/>
  <cols>
    <col min="1" max="1" width="5.125" customWidth="1"/>
    <col min="2" max="2" width="3.875" customWidth="1"/>
    <col min="3" max="3" width="13.125" customWidth="1"/>
    <col min="4" max="4" width="15.625" style="29" customWidth="1"/>
    <col min="5" max="5" width="3.375" customWidth="1"/>
    <col min="6" max="6" width="3.125" customWidth="1"/>
    <col min="7" max="7" width="10.125" customWidth="1"/>
    <col min="8" max="8" width="3.125" customWidth="1"/>
    <col min="9" max="9" width="10.125" customWidth="1"/>
    <col min="10" max="10" width="3.125" customWidth="1"/>
    <col min="11" max="11" width="9" customWidth="1"/>
    <col min="12" max="12" width="3.125" customWidth="1"/>
    <col min="13" max="13" width="9" style="29" customWidth="1"/>
    <col min="14" max="14" width="4.875" customWidth="1"/>
    <col min="15" max="15" width="9" customWidth="1"/>
    <col min="17" max="18" width="9" customWidth="1"/>
    <col min="20" max="20" width="9" customWidth="1"/>
  </cols>
  <sheetData>
    <row r="1" spans="1:25" ht="26.25" customHeight="1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25" ht="19.5" customHeight="1">
      <c r="A2" s="128" t="s">
        <v>4</v>
      </c>
      <c r="B2" s="128"/>
      <c r="C2" s="137"/>
      <c r="D2" s="137"/>
      <c r="E2" s="79" t="s">
        <v>5</v>
      </c>
      <c r="F2" s="80"/>
      <c r="G2" s="81"/>
      <c r="H2" s="138"/>
      <c r="I2" s="139"/>
      <c r="J2" s="139"/>
      <c r="K2" s="139"/>
      <c r="L2" s="139"/>
      <c r="M2" s="139"/>
      <c r="N2" s="140"/>
      <c r="P2" t="s">
        <v>61</v>
      </c>
      <c r="R2" s="63" t="s">
        <v>62</v>
      </c>
      <c r="S2" t="s">
        <v>66</v>
      </c>
    </row>
    <row r="3" spans="1:25">
      <c r="A3" s="129" t="s">
        <v>1</v>
      </c>
      <c r="B3" s="129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25">
      <c r="A4" s="129"/>
      <c r="B4" s="129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25">
      <c r="A5" s="130"/>
      <c r="B5" s="131"/>
      <c r="C5" s="132"/>
      <c r="D5" s="31"/>
      <c r="E5" s="21"/>
      <c r="F5" s="134"/>
      <c r="G5" s="135"/>
      <c r="H5" s="77" t="s">
        <v>40</v>
      </c>
      <c r="I5" s="78"/>
      <c r="J5" s="69"/>
      <c r="K5" s="5" t="s">
        <v>10</v>
      </c>
      <c r="L5" s="69"/>
      <c r="M5" s="22" t="s">
        <v>33</v>
      </c>
      <c r="N5" s="6"/>
    </row>
    <row r="6" spans="1:25" ht="19.5" thickBot="1">
      <c r="A6" s="7"/>
      <c r="B6" s="7"/>
      <c r="C6" s="7"/>
      <c r="D6" s="23"/>
      <c r="E6" s="7"/>
      <c r="F6" s="7"/>
      <c r="G6" s="7"/>
      <c r="H6" s="7"/>
      <c r="I6" s="7"/>
      <c r="J6" s="7"/>
      <c r="K6" s="7"/>
      <c r="L6" s="7"/>
      <c r="M6" s="23"/>
      <c r="N6" s="7"/>
    </row>
    <row r="7" spans="1:25" ht="19.5" customHeight="1" thickBot="1">
      <c r="A7" s="82" t="s">
        <v>35</v>
      </c>
      <c r="B7" s="83"/>
      <c r="C7" s="84"/>
      <c r="D7" s="85" t="s">
        <v>46</v>
      </c>
      <c r="E7" s="85"/>
      <c r="F7" s="85"/>
      <c r="G7" s="85"/>
      <c r="H7" s="8"/>
      <c r="I7" s="8"/>
      <c r="J7" s="8"/>
      <c r="K7" s="8"/>
      <c r="L7" s="8"/>
      <c r="M7" s="24">
        <f>ROUNDDOWN(SUM(M10,M16,M20),0)</f>
        <v>0</v>
      </c>
      <c r="N7" s="9" t="s">
        <v>21</v>
      </c>
    </row>
    <row r="8" spans="1:25">
      <c r="A8" s="88">
        <v>-1</v>
      </c>
      <c r="B8" s="116" t="s">
        <v>59</v>
      </c>
      <c r="C8" s="81"/>
      <c r="D8" s="26"/>
      <c r="E8" s="14"/>
      <c r="F8" s="14"/>
      <c r="G8" s="14"/>
      <c r="H8" s="14"/>
      <c r="I8" s="14"/>
      <c r="J8" s="14"/>
      <c r="K8" s="14"/>
      <c r="L8" s="14"/>
      <c r="M8" s="26"/>
      <c r="N8" s="15"/>
    </row>
    <row r="9" spans="1:25">
      <c r="A9" s="88"/>
      <c r="B9" s="80"/>
      <c r="C9" s="81"/>
      <c r="D9" s="120" t="s">
        <v>20</v>
      </c>
      <c r="E9" s="121"/>
      <c r="F9" s="10" t="s">
        <v>15</v>
      </c>
      <c r="G9" s="35" t="s">
        <v>2</v>
      </c>
      <c r="H9" s="10"/>
      <c r="I9" s="10"/>
      <c r="J9" s="10"/>
      <c r="K9" s="10"/>
      <c r="L9" s="10"/>
      <c r="M9" s="30" t="s">
        <v>19</v>
      </c>
      <c r="N9" s="11"/>
    </row>
    <row r="10" spans="1:25">
      <c r="A10" s="88"/>
      <c r="B10" s="80"/>
      <c r="C10" s="81"/>
      <c r="D10" s="71"/>
      <c r="E10" s="7"/>
      <c r="F10" s="10" t="s">
        <v>15</v>
      </c>
      <c r="G10" s="70"/>
      <c r="H10" s="10"/>
      <c r="I10" s="10"/>
      <c r="J10" s="10"/>
      <c r="K10" s="10"/>
      <c r="L10" s="10" t="s">
        <v>16</v>
      </c>
      <c r="M10" s="38">
        <f>ROUNDDOWN(D10*G10,0)</f>
        <v>0</v>
      </c>
      <c r="N10" s="11" t="s">
        <v>21</v>
      </c>
    </row>
    <row r="11" spans="1:25">
      <c r="A11" s="88"/>
      <c r="B11" s="80"/>
      <c r="C11" s="81"/>
      <c r="D11" s="30" t="s">
        <v>38</v>
      </c>
      <c r="E11" s="7"/>
      <c r="F11" s="10" t="s">
        <v>15</v>
      </c>
      <c r="G11" s="65" t="s">
        <v>54</v>
      </c>
      <c r="H11" s="10"/>
      <c r="I11" s="10"/>
      <c r="J11" s="10"/>
      <c r="K11" s="10"/>
      <c r="L11" s="13" t="s">
        <v>53</v>
      </c>
      <c r="M11" s="121" t="s">
        <v>51</v>
      </c>
      <c r="N11" s="133"/>
      <c r="O11" s="3"/>
      <c r="Q11" s="3"/>
      <c r="R11" s="3"/>
      <c r="S11" s="3"/>
      <c r="T11" s="3"/>
      <c r="U11" s="3"/>
      <c r="V11" s="3"/>
      <c r="W11" s="3"/>
      <c r="Y11" s="3"/>
    </row>
    <row r="12" spans="1:25">
      <c r="A12" s="88"/>
      <c r="B12" s="80"/>
      <c r="C12" s="81"/>
      <c r="D12" s="28">
        <f>ROUNDDOWN(M12/I12/G12,0)</f>
        <v>0</v>
      </c>
      <c r="E12" s="7"/>
      <c r="F12" s="10" t="s">
        <v>15</v>
      </c>
      <c r="G12" s="66">
        <v>0.76923076923076905</v>
      </c>
      <c r="H12" s="10" t="s">
        <v>55</v>
      </c>
      <c r="I12" s="10">
        <v>10</v>
      </c>
      <c r="J12" s="10"/>
      <c r="K12" s="10"/>
      <c r="L12" s="13" t="s">
        <v>16</v>
      </c>
      <c r="M12" s="33">
        <f>D10</f>
        <v>0</v>
      </c>
      <c r="N12" s="11" t="s">
        <v>21</v>
      </c>
    </row>
    <row r="13" spans="1:25">
      <c r="A13" s="88"/>
      <c r="B13" s="80"/>
      <c r="C13" s="81"/>
      <c r="D13" s="27"/>
      <c r="E13" s="17"/>
      <c r="F13" s="17"/>
      <c r="G13" s="17"/>
      <c r="H13" s="17"/>
      <c r="I13" s="17"/>
      <c r="J13" s="17"/>
      <c r="K13" s="17"/>
      <c r="L13" s="17"/>
      <c r="M13" s="27"/>
      <c r="N13" s="18"/>
    </row>
    <row r="14" spans="1:25">
      <c r="A14" s="88">
        <v>-2</v>
      </c>
      <c r="B14" s="80" t="s">
        <v>22</v>
      </c>
      <c r="C14" s="81"/>
      <c r="D14" s="26"/>
      <c r="E14" s="14"/>
      <c r="F14" s="14"/>
      <c r="G14" s="14"/>
      <c r="H14" s="14"/>
      <c r="I14" s="14"/>
      <c r="J14" s="14"/>
      <c r="K14" s="14"/>
      <c r="L14" s="14"/>
      <c r="M14" s="26"/>
      <c r="N14" s="15"/>
    </row>
    <row r="15" spans="1:25">
      <c r="A15" s="88"/>
      <c r="B15" s="80"/>
      <c r="C15" s="81"/>
      <c r="D15" s="120" t="s">
        <v>47</v>
      </c>
      <c r="E15" s="121"/>
      <c r="F15" s="10" t="s">
        <v>15</v>
      </c>
      <c r="G15" s="20" t="s">
        <v>23</v>
      </c>
      <c r="H15" s="10"/>
      <c r="I15" s="10"/>
      <c r="J15" s="10"/>
      <c r="K15" s="10"/>
      <c r="L15" s="10"/>
      <c r="M15" s="30" t="s">
        <v>19</v>
      </c>
      <c r="N15" s="11"/>
    </row>
    <row r="16" spans="1:25">
      <c r="A16" s="88"/>
      <c r="B16" s="80"/>
      <c r="C16" s="81"/>
      <c r="D16" s="28">
        <v>20000</v>
      </c>
      <c r="E16" s="7"/>
      <c r="F16" s="10" t="s">
        <v>15</v>
      </c>
      <c r="G16" s="13">
        <f>L5</f>
        <v>0</v>
      </c>
      <c r="H16" s="10"/>
      <c r="I16" s="10"/>
      <c r="J16" s="10"/>
      <c r="K16" s="10"/>
      <c r="L16" s="10" t="s">
        <v>16</v>
      </c>
      <c r="M16" s="38">
        <f>ROUNDDOWN(D16*G16,0)</f>
        <v>0</v>
      </c>
      <c r="N16" s="11" t="s">
        <v>21</v>
      </c>
    </row>
    <row r="17" spans="1:14">
      <c r="A17" s="90"/>
      <c r="B17" s="109"/>
      <c r="C17" s="110"/>
      <c r="D17" s="25"/>
      <c r="E17" s="10"/>
      <c r="F17" s="10"/>
      <c r="G17" s="10"/>
      <c r="H17" s="10"/>
      <c r="I17" s="10"/>
      <c r="J17" s="10"/>
      <c r="K17" s="10"/>
      <c r="L17" s="10"/>
      <c r="M17" s="25"/>
      <c r="N17" s="11"/>
    </row>
    <row r="18" spans="1:14">
      <c r="A18" s="90">
        <v>-3</v>
      </c>
      <c r="B18" s="109" t="s">
        <v>60</v>
      </c>
      <c r="C18" s="110"/>
      <c r="D18" s="57"/>
      <c r="E18" s="14"/>
      <c r="F18" s="14"/>
      <c r="G18" s="14"/>
      <c r="H18" s="14"/>
      <c r="I18" s="14"/>
      <c r="J18" s="14"/>
      <c r="K18" s="14"/>
      <c r="L18" s="14"/>
      <c r="M18" s="26"/>
      <c r="N18" s="15"/>
    </row>
    <row r="19" spans="1:14" ht="19.5" customHeight="1">
      <c r="A19" s="111"/>
      <c r="B19" s="104"/>
      <c r="C19" s="105"/>
      <c r="D19" s="126" t="s">
        <v>45</v>
      </c>
      <c r="E19" s="117"/>
      <c r="F19" s="10" t="s">
        <v>15</v>
      </c>
      <c r="G19" s="35" t="s">
        <v>52</v>
      </c>
      <c r="H19" s="10"/>
      <c r="I19" s="10"/>
      <c r="J19" s="10"/>
      <c r="K19" s="10"/>
      <c r="L19" s="10" t="s">
        <v>16</v>
      </c>
      <c r="M19" s="30" t="s">
        <v>19</v>
      </c>
      <c r="N19" s="11"/>
    </row>
    <row r="20" spans="1:14" ht="19.5" customHeight="1">
      <c r="A20" s="111"/>
      <c r="B20" s="104"/>
      <c r="C20" s="105"/>
      <c r="D20" s="59">
        <f>M16</f>
        <v>0</v>
      </c>
      <c r="E20" s="36"/>
      <c r="F20" s="10"/>
      <c r="G20" s="10">
        <v>0.1</v>
      </c>
      <c r="H20" s="10"/>
      <c r="I20" s="10"/>
      <c r="J20" s="10"/>
      <c r="K20" s="10"/>
      <c r="L20" s="10"/>
      <c r="M20" s="38">
        <f>ROUNDDOWN(SUM(M16)*G20,0)</f>
        <v>0</v>
      </c>
      <c r="N20" s="11" t="s">
        <v>21</v>
      </c>
    </row>
    <row r="21" spans="1:14" ht="19.5" customHeight="1" thickBot="1">
      <c r="A21" s="112"/>
      <c r="B21" s="107"/>
      <c r="C21" s="108"/>
      <c r="D21" s="58"/>
      <c r="E21" s="46"/>
      <c r="F21" s="41"/>
      <c r="G21" s="41"/>
      <c r="H21" s="41"/>
      <c r="I21" s="41"/>
      <c r="J21" s="41"/>
      <c r="K21" s="41"/>
      <c r="L21" s="41"/>
      <c r="M21" s="47"/>
      <c r="N21" s="62"/>
    </row>
    <row r="22" spans="1:14" ht="19.5" customHeight="1">
      <c r="A22" s="100" t="s">
        <v>34</v>
      </c>
      <c r="B22" s="101"/>
      <c r="C22" s="102"/>
      <c r="D22" s="61"/>
      <c r="E22" s="61"/>
      <c r="F22" s="50"/>
      <c r="G22" s="50"/>
      <c r="H22" s="50"/>
      <c r="I22" s="50"/>
      <c r="J22" s="50"/>
      <c r="K22" s="50"/>
      <c r="L22" s="50"/>
      <c r="M22" s="51"/>
      <c r="N22" s="52"/>
    </row>
    <row r="23" spans="1:14" ht="19.5" customHeight="1">
      <c r="A23" s="103"/>
      <c r="B23" s="104"/>
      <c r="C23" s="105"/>
      <c r="D23" s="136" t="s">
        <v>30</v>
      </c>
      <c r="E23" s="104"/>
      <c r="F23" s="10" t="s">
        <v>15</v>
      </c>
      <c r="G23" s="35" t="s">
        <v>52</v>
      </c>
      <c r="H23" s="10"/>
      <c r="I23" s="10"/>
      <c r="J23" s="10"/>
      <c r="K23" s="10"/>
      <c r="L23" s="3"/>
      <c r="M23" s="30" t="s">
        <v>19</v>
      </c>
      <c r="N23" s="45"/>
    </row>
    <row r="24" spans="1:14" ht="19.5" customHeight="1">
      <c r="A24" s="103"/>
      <c r="B24" s="104"/>
      <c r="C24" s="105"/>
      <c r="D24" s="55">
        <f>M7</f>
        <v>0</v>
      </c>
      <c r="E24" s="35"/>
      <c r="F24" s="10" t="s">
        <v>15</v>
      </c>
      <c r="G24" s="10">
        <v>0.3</v>
      </c>
      <c r="H24" s="10"/>
      <c r="I24" s="10"/>
      <c r="J24" s="10"/>
      <c r="K24" s="10"/>
      <c r="L24" s="10" t="s">
        <v>16</v>
      </c>
      <c r="M24" s="44">
        <f>ROUNDDOWN(D24*G24,0)</f>
        <v>0</v>
      </c>
      <c r="N24" s="45" t="s">
        <v>21</v>
      </c>
    </row>
    <row r="25" spans="1:14" ht="19.5" customHeight="1" thickBot="1">
      <c r="A25" s="106"/>
      <c r="B25" s="107"/>
      <c r="C25" s="108"/>
      <c r="D25" s="40"/>
      <c r="E25" s="40"/>
      <c r="F25" s="41"/>
      <c r="G25" s="41"/>
      <c r="H25" s="41"/>
      <c r="I25" s="41"/>
      <c r="J25" s="41"/>
      <c r="K25" s="41"/>
      <c r="L25" s="41"/>
      <c r="M25" s="47"/>
      <c r="N25" s="42"/>
    </row>
    <row r="26" spans="1:14" ht="19.5" customHeight="1">
      <c r="A26" s="91" t="s">
        <v>31</v>
      </c>
      <c r="B26" s="92"/>
      <c r="C26" s="93"/>
      <c r="D26" s="43"/>
      <c r="E26" s="43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9.5" customHeight="1">
      <c r="A27" s="94"/>
      <c r="B27" s="95"/>
      <c r="C27" s="96"/>
      <c r="D27" s="113" t="s">
        <v>32</v>
      </c>
      <c r="E27" s="113"/>
      <c r="F27" s="10"/>
      <c r="G27" s="10"/>
      <c r="H27" s="10"/>
      <c r="I27" s="10"/>
      <c r="J27" s="10"/>
      <c r="K27" s="10"/>
      <c r="L27" s="10"/>
      <c r="M27" s="49">
        <f>ROUNDDOWN(SUM(M7,M24),0)</f>
        <v>0</v>
      </c>
      <c r="N27" s="45" t="s">
        <v>21</v>
      </c>
    </row>
    <row r="28" spans="1:14" ht="19.5" customHeight="1" thickBot="1">
      <c r="A28" s="97"/>
      <c r="B28" s="98"/>
      <c r="C28" s="99"/>
      <c r="D28" s="53"/>
      <c r="E28" s="53"/>
      <c r="F28" s="41"/>
      <c r="G28" s="41"/>
      <c r="H28" s="41"/>
      <c r="I28" s="41"/>
      <c r="J28" s="41"/>
      <c r="K28" s="41"/>
      <c r="L28" s="41"/>
      <c r="M28" s="47"/>
      <c r="N28" s="42"/>
    </row>
    <row r="29" spans="1:14">
      <c r="A29" t="s">
        <v>56</v>
      </c>
      <c r="B29" s="2"/>
    </row>
    <row r="30" spans="1:14">
      <c r="A30" t="s">
        <v>57</v>
      </c>
      <c r="B30" s="2"/>
    </row>
    <row r="31" spans="1:14">
      <c r="B31" s="2"/>
    </row>
  </sheetData>
  <sheetProtection password="EE79" sheet="1" scenarios="1"/>
  <mergeCells count="26">
    <mergeCell ref="A26:C28"/>
    <mergeCell ref="D15:E15"/>
    <mergeCell ref="F5:G5"/>
    <mergeCell ref="H5:I5"/>
    <mergeCell ref="A7:C7"/>
    <mergeCell ref="D7:G7"/>
    <mergeCell ref="D19:E19"/>
    <mergeCell ref="D23:E23"/>
    <mergeCell ref="D27:E27"/>
    <mergeCell ref="D9:E9"/>
    <mergeCell ref="B18:C21"/>
    <mergeCell ref="A18:A21"/>
    <mergeCell ref="A22:C25"/>
    <mergeCell ref="A1:N1"/>
    <mergeCell ref="A2:B2"/>
    <mergeCell ref="C2:D2"/>
    <mergeCell ref="E2:G2"/>
    <mergeCell ref="H2:N2"/>
    <mergeCell ref="A3:B4"/>
    <mergeCell ref="C3:N4"/>
    <mergeCell ref="A8:A13"/>
    <mergeCell ref="B8:C13"/>
    <mergeCell ref="A14:A17"/>
    <mergeCell ref="B14:C17"/>
    <mergeCell ref="A5:C5"/>
    <mergeCell ref="M11:N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colBreaks count="1" manualBreakCount="1">
    <brk id="1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I25" sqref="I25"/>
    </sheetView>
  </sheetViews>
  <sheetFormatPr defaultRowHeight="18.75"/>
  <sheetData>
    <row r="2" spans="1:5">
      <c r="A2" s="1" t="s">
        <v>6</v>
      </c>
      <c r="B2" s="1"/>
      <c r="D2" s="1" t="s">
        <v>9</v>
      </c>
      <c r="E2" s="1"/>
    </row>
    <row r="3" spans="1:5">
      <c r="A3" s="1" t="s">
        <v>7</v>
      </c>
      <c r="B3" s="1"/>
      <c r="D3" s="1" t="s">
        <v>42</v>
      </c>
      <c r="E3" s="1"/>
    </row>
    <row r="4" spans="1:5">
      <c r="A4" s="1" t="s">
        <v>8</v>
      </c>
      <c r="B4" s="1"/>
      <c r="D4" s="1" t="s">
        <v>43</v>
      </c>
      <c r="E4" s="1"/>
    </row>
    <row r="5" spans="1:5">
      <c r="A5" s="1"/>
      <c r="B5" s="1"/>
      <c r="D5" s="1"/>
      <c r="E5" s="1"/>
    </row>
    <row r="6" spans="1:5">
      <c r="A6" s="1"/>
      <c r="B6" s="1"/>
      <c r="D6" s="1"/>
      <c r="E6" s="1"/>
    </row>
    <row r="7" spans="1:5">
      <c r="A7" s="1"/>
      <c r="B7" s="1"/>
      <c r="D7" s="1"/>
      <c r="E7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使用成績調査</vt:lpstr>
      <vt:lpstr>副作用調査</vt:lpstr>
      <vt:lpstr>基本情報</vt:lpstr>
      <vt:lpstr>使用成績調査!Print_Area</vt:lpstr>
      <vt:lpstr>副作用調査!Print_Area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札医大臨床研究係</dc:creator>
  <cp:lastModifiedBy>札幌医科大学</cp:lastModifiedBy>
  <cp:lastPrinted>2021-02-09T01:01:07Z</cp:lastPrinted>
  <dcterms:created xsi:type="dcterms:W3CDTF">2021-02-03T04:35:53Z</dcterms:created>
  <dcterms:modified xsi:type="dcterms:W3CDTF">2021-03-26T14:02:28Z</dcterms:modified>
</cp:coreProperties>
</file>